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"/>
  </bookViews>
  <sheets>
    <sheet name="growth_index" sheetId="5" r:id="rId1"/>
    <sheet name="problem" sheetId="1" r:id="rId2"/>
    <sheet name="shares" sheetId="2" r:id="rId3"/>
    <sheet name="lvh" sheetId="3" r:id="rId4"/>
    <sheet name="growth_index_all" sheetId="4" r:id="rId5"/>
  </sheets>
  <calcPr calcId="125725"/>
</workbook>
</file>

<file path=xl/calcChain.xml><?xml version="1.0" encoding="utf-8"?>
<calcChain xmlns="http://schemas.openxmlformats.org/spreadsheetml/2006/main">
  <c r="J21" i="5"/>
  <c r="J20"/>
  <c r="J19"/>
  <c r="J18"/>
  <c r="I21"/>
  <c r="I20"/>
  <c r="I19"/>
  <c r="I18"/>
  <c r="J14"/>
  <c r="J13"/>
  <c r="J12"/>
  <c r="J11"/>
  <c r="I14"/>
  <c r="I13"/>
  <c r="I12"/>
  <c r="I11"/>
  <c r="H5" i="3"/>
  <c r="H6"/>
  <c r="H7"/>
  <c r="H8"/>
  <c r="H9"/>
  <c r="H10"/>
  <c r="H4"/>
  <c r="G10" i="2"/>
  <c r="G12"/>
  <c r="G14"/>
  <c r="G16"/>
  <c r="G18"/>
  <c r="G19"/>
  <c r="G20"/>
  <c r="G22"/>
  <c r="G28"/>
  <c r="G29"/>
  <c r="G30"/>
  <c r="G31"/>
  <c r="G27"/>
  <c r="G36"/>
  <c r="G37"/>
  <c r="G38"/>
  <c r="G39"/>
  <c r="G40"/>
  <c r="G35"/>
  <c r="G24"/>
  <c r="G26"/>
  <c r="G32"/>
  <c r="G34"/>
  <c r="F23"/>
  <c r="G23" s="1"/>
  <c r="F13"/>
  <c r="G13" s="1"/>
  <c r="F7"/>
  <c r="G7" s="1"/>
  <c r="F8"/>
  <c r="G8" s="1"/>
  <c r="F9"/>
  <c r="G9" s="1"/>
  <c r="F6"/>
  <c r="G6" s="1"/>
  <c r="K4" i="1"/>
  <c r="K5"/>
  <c r="K6"/>
  <c r="K7"/>
  <c r="K3"/>
  <c r="H4"/>
  <c r="H5"/>
  <c r="H6"/>
  <c r="H7"/>
  <c r="H3"/>
  <c r="E4"/>
  <c r="E5"/>
  <c r="E6"/>
  <c r="E7"/>
  <c r="E3"/>
  <c r="G9"/>
  <c r="J9"/>
  <c r="D9"/>
</calcChain>
</file>

<file path=xl/sharedStrings.xml><?xml version="1.0" encoding="utf-8"?>
<sst xmlns="http://schemas.openxmlformats.org/spreadsheetml/2006/main" count="87" uniqueCount="63">
  <si>
    <t>Lamar</t>
  </si>
  <si>
    <t>Highland</t>
  </si>
  <si>
    <t>East Riverside</t>
  </si>
  <si>
    <t>Congestion</t>
  </si>
  <si>
    <t>Core</t>
  </si>
  <si>
    <t>Centers</t>
  </si>
  <si>
    <t>System</t>
  </si>
  <si>
    <t>Total</t>
  </si>
  <si>
    <t>Constraints &amp; Growth</t>
  </si>
  <si>
    <t>Growth Index</t>
  </si>
  <si>
    <t>Constraint Index</t>
  </si>
  <si>
    <t>Future Ridership Potential</t>
  </si>
  <si>
    <t>Current Ridership Potential</t>
  </si>
  <si>
    <t>Connectivity Index</t>
  </si>
  <si>
    <t>Transit Demand Index</t>
  </si>
  <si>
    <t>Population Density 2030</t>
  </si>
  <si>
    <t>Employment Density Growth 2010-2030</t>
  </si>
  <si>
    <t>Population Density Growth 2010-2030</t>
  </si>
  <si>
    <t>Physical Constraints</t>
  </si>
  <si>
    <t>Employment Density  2030</t>
  </si>
  <si>
    <t>Transit Orientation Index 2030</t>
  </si>
  <si>
    <t>Transit Orientation Index 2010</t>
  </si>
  <si>
    <t>Complementary HCT Connections</t>
  </si>
  <si>
    <t>Cempetitive HCT Overlap</t>
  </si>
  <si>
    <t>Bus Route Miles per Lane Mile</t>
  </si>
  <si>
    <t>Length of Bicycle Facilities per Roadway Mile</t>
  </si>
  <si>
    <t>Percent Build-out of Sidewalks</t>
  </si>
  <si>
    <t>Population Density 2010</t>
  </si>
  <si>
    <t>Employment Density 2010</t>
  </si>
  <si>
    <t>Average Daily Boardings per Sq. Mile</t>
  </si>
  <si>
    <t>Percent Population Over 65 in 2010</t>
  </si>
  <si>
    <t>Percent Zero-Car Households in 2010</t>
  </si>
  <si>
    <t>Percent Households below Poverty Line 2010</t>
  </si>
  <si>
    <t>Highland Lead</t>
  </si>
  <si>
    <t>(Present-focused units)</t>
  </si>
  <si>
    <t>(Future-focused units)</t>
  </si>
  <si>
    <t>Constraints &amp;  Growth Problem</t>
  </si>
  <si>
    <t>System Problem</t>
  </si>
  <si>
    <t>Growth Index Criteria</t>
  </si>
  <si>
    <t>Constraint Index Criteria</t>
  </si>
  <si>
    <t>Future Ridership Potential Criteria</t>
  </si>
  <si>
    <t>Current Ridership Potential Criteria</t>
  </si>
  <si>
    <t>Connectivity Index Criteria</t>
  </si>
  <si>
    <t>Transit Demand Index Criteria</t>
  </si>
  <si>
    <t>Population Density Growth (2010 - 2030)</t>
  </si>
  <si>
    <t>Employment Density Growth (2010 - 2030)</t>
  </si>
  <si>
    <t>Min</t>
  </si>
  <si>
    <t>Max</t>
  </si>
  <si>
    <t>West Austin</t>
  </si>
  <si>
    <t>MoPac</t>
  </si>
  <si>
    <t>Mueller</t>
  </si>
  <si>
    <t xml:space="preserve">MLK </t>
  </si>
  <si>
    <t>East Austin</t>
  </si>
  <si>
    <t>ERC</t>
  </si>
  <si>
    <t>SoCo</t>
  </si>
  <si>
    <t>SoLa</t>
  </si>
  <si>
    <t>Employment Density (per Square Mile) (2030)</t>
  </si>
  <si>
    <t>Population Density (per Square Mile) (2030))</t>
  </si>
  <si>
    <t>Population Density (per Square Mile) (2010)</t>
  </si>
  <si>
    <t>Employment Density (per Square Mile) (2010)</t>
  </si>
  <si>
    <t>Population Density</t>
  </si>
  <si>
    <t>Employment Density</t>
  </si>
  <si>
    <t>Criteria-level Points</t>
  </si>
</sst>
</file>

<file path=xl/styles.xml><?xml version="1.0" encoding="utf-8"?>
<styleSheet xmlns="http://schemas.openxmlformats.org/spreadsheetml/2006/main">
  <numFmts count="1">
    <numFmt numFmtId="164" formatCode="0.0%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Wingdings"/>
      <charset val="2"/>
    </font>
    <font>
      <sz val="8"/>
      <color theme="0" tint="-0.499984740745262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8"/>
      <color theme="7" tint="0.3999755851924192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164" fontId="10" fillId="2" borderId="0" xfId="0" applyNumberFormat="1" applyFont="1" applyFill="1" applyAlignment="1">
      <alignment horizontal="left"/>
    </xf>
    <xf numFmtId="0" fontId="11" fillId="2" borderId="0" xfId="0" applyFont="1" applyFill="1"/>
    <xf numFmtId="164" fontId="12" fillId="2" borderId="0" xfId="0" applyNumberFormat="1" applyFont="1" applyFill="1" applyAlignment="1">
      <alignment horizontal="left"/>
    </xf>
    <xf numFmtId="164" fontId="9" fillId="2" borderId="0" xfId="0" applyNumberFormat="1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7" fillId="2" borderId="0" xfId="0" applyFont="1" applyFill="1"/>
    <xf numFmtId="164" fontId="15" fillId="2" borderId="0" xfId="0" applyNumberFormat="1" applyFont="1" applyFill="1" applyAlignment="1">
      <alignment horizontal="left"/>
    </xf>
    <xf numFmtId="0" fontId="16" fillId="2" borderId="0" xfId="0" applyFont="1" applyFill="1"/>
    <xf numFmtId="0" fontId="7" fillId="2" borderId="0" xfId="0" applyFont="1" applyFill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0" fontId="18" fillId="0" borderId="0" xfId="0" applyNumberFormat="1" applyFont="1" applyAlignment="1">
      <alignment horizontal="center"/>
    </xf>
    <xf numFmtId="0" fontId="18" fillId="3" borderId="0" xfId="0" applyFont="1" applyFill="1" applyAlignment="1">
      <alignment horizontal="center"/>
    </xf>
    <xf numFmtId="0" fontId="9" fillId="3" borderId="0" xfId="0" applyFont="1" applyFill="1"/>
    <xf numFmtId="0" fontId="0" fillId="3" borderId="0" xfId="0" applyFill="1"/>
    <xf numFmtId="10" fontId="18" fillId="3" borderId="0" xfId="0" applyNumberFormat="1" applyFont="1" applyFill="1" applyAlignment="1">
      <alignment horizontal="center"/>
    </xf>
    <xf numFmtId="1" fontId="0" fillId="3" borderId="0" xfId="0" applyNumberFormat="1" applyFill="1"/>
    <xf numFmtId="0" fontId="7" fillId="3" borderId="0" xfId="0" applyFont="1" applyFill="1"/>
    <xf numFmtId="0" fontId="1" fillId="3" borderId="0" xfId="0" applyFont="1" applyFill="1"/>
    <xf numFmtId="0" fontId="19" fillId="2" borderId="0" xfId="0" applyFont="1" applyFill="1"/>
    <xf numFmtId="0" fontId="20" fillId="2" borderId="0" xfId="0" applyFont="1" applyFill="1" applyAlignment="1">
      <alignment horizontal="left"/>
    </xf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900" b="0">
                <a:latin typeface="Calibri Light" pitchFamily="34" charset="0"/>
              </a:rPr>
              <a:t>Population</a:t>
            </a:r>
            <a:r>
              <a:rPr lang="en-US" sz="900" b="0" baseline="0">
                <a:latin typeface="Calibri Light" pitchFamily="34" charset="0"/>
              </a:rPr>
              <a:t> Density per square mile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growth_index!$I$10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growth_index!$H$11:$H$14</c:f>
              <c:strCache>
                <c:ptCount val="4"/>
                <c:pt idx="0">
                  <c:v>Lamar</c:v>
                </c:pt>
                <c:pt idx="1">
                  <c:v>ERC</c:v>
                </c:pt>
                <c:pt idx="2">
                  <c:v>Highland</c:v>
                </c:pt>
                <c:pt idx="3">
                  <c:v>Mueller</c:v>
                </c:pt>
              </c:strCache>
            </c:strRef>
          </c:cat>
          <c:val>
            <c:numRef>
              <c:f>growth_index!$I$11:$I$14</c:f>
              <c:numCache>
                <c:formatCode>0</c:formatCode>
                <c:ptCount val="4"/>
                <c:pt idx="0">
                  <c:v>6607.983426005133</c:v>
                </c:pt>
                <c:pt idx="1">
                  <c:v>10950.395164055095</c:v>
                </c:pt>
                <c:pt idx="2">
                  <c:v>6096.1719623845229</c:v>
                </c:pt>
                <c:pt idx="3">
                  <c:v>6069.2902665121674</c:v>
                </c:pt>
              </c:numCache>
            </c:numRef>
          </c:val>
        </c:ser>
        <c:ser>
          <c:idx val="1"/>
          <c:order val="1"/>
          <c:tx>
            <c:strRef>
              <c:f>growth_index!$J$10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cat>
            <c:strRef>
              <c:f>growth_index!$H$11:$H$14</c:f>
              <c:strCache>
                <c:ptCount val="4"/>
                <c:pt idx="0">
                  <c:v>Lamar</c:v>
                </c:pt>
                <c:pt idx="1">
                  <c:v>ERC</c:v>
                </c:pt>
                <c:pt idx="2">
                  <c:v>Highland</c:v>
                </c:pt>
                <c:pt idx="3">
                  <c:v>Mueller</c:v>
                </c:pt>
              </c:strCache>
            </c:strRef>
          </c:cat>
          <c:val>
            <c:numRef>
              <c:f>growth_index!$J$11:$J$14</c:f>
              <c:numCache>
                <c:formatCode>0</c:formatCode>
                <c:ptCount val="4"/>
                <c:pt idx="0">
                  <c:v>10188</c:v>
                </c:pt>
                <c:pt idx="1">
                  <c:v>16345</c:v>
                </c:pt>
                <c:pt idx="2">
                  <c:v>12305</c:v>
                </c:pt>
                <c:pt idx="3">
                  <c:v>10530</c:v>
                </c:pt>
              </c:numCache>
            </c:numRef>
          </c:val>
        </c:ser>
        <c:dLbls/>
        <c:axId val="137185536"/>
        <c:axId val="55889920"/>
      </c:barChart>
      <c:catAx>
        <c:axId val="137185536"/>
        <c:scaling>
          <c:orientation val="minMax"/>
        </c:scaling>
        <c:axPos val="b"/>
        <c:majorTickMark val="none"/>
        <c:tickLblPos val="nextTo"/>
        <c:crossAx val="55889920"/>
        <c:crosses val="autoZero"/>
        <c:auto val="1"/>
        <c:lblAlgn val="ctr"/>
        <c:lblOffset val="100"/>
      </c:catAx>
      <c:valAx>
        <c:axId val="55889920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1"/>
        <c:majorTickMark val="none"/>
        <c:tickLblPos val="nextTo"/>
        <c:crossAx val="137185536"/>
        <c:crosses val="autoZero"/>
        <c:crossBetween val="between"/>
      </c:valAx>
    </c:plotArea>
    <c:legend>
      <c:legendPos val="r"/>
      <c:layout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900" b="0">
                <a:latin typeface="Calibri Light" pitchFamily="34" charset="0"/>
              </a:rPr>
              <a:t>Employment</a:t>
            </a:r>
            <a:r>
              <a:rPr lang="en-US" sz="900" b="0" baseline="0">
                <a:latin typeface="Calibri Light" pitchFamily="34" charset="0"/>
              </a:rPr>
              <a:t> Density per square mile</a:t>
            </a:r>
            <a:endParaRPr lang="en-US" sz="900" b="0">
              <a:latin typeface="Calibri Light" pitchFamily="34" charset="0"/>
            </a:endParaRP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growth_index!$I$17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growth_index!$H$18:$H$21</c:f>
              <c:strCache>
                <c:ptCount val="4"/>
                <c:pt idx="0">
                  <c:v>Lamar</c:v>
                </c:pt>
                <c:pt idx="1">
                  <c:v>ERC</c:v>
                </c:pt>
                <c:pt idx="2">
                  <c:v>Highland</c:v>
                </c:pt>
                <c:pt idx="3">
                  <c:v>Mueller</c:v>
                </c:pt>
              </c:strCache>
            </c:strRef>
          </c:cat>
          <c:val>
            <c:numRef>
              <c:f>growth_index!$I$18:$I$21</c:f>
              <c:numCache>
                <c:formatCode>0</c:formatCode>
                <c:ptCount val="4"/>
                <c:pt idx="0">
                  <c:v>10122.364093242088</c:v>
                </c:pt>
                <c:pt idx="1">
                  <c:v>4352.9971565127962</c:v>
                </c:pt>
                <c:pt idx="2">
                  <c:v>6080.3695264923981</c:v>
                </c:pt>
                <c:pt idx="3">
                  <c:v>3265.1541135573584</c:v>
                </c:pt>
              </c:numCache>
            </c:numRef>
          </c:val>
        </c:ser>
        <c:ser>
          <c:idx val="1"/>
          <c:order val="1"/>
          <c:tx>
            <c:strRef>
              <c:f>growth_index!$J$17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cat>
            <c:strRef>
              <c:f>growth_index!$H$18:$H$21</c:f>
              <c:strCache>
                <c:ptCount val="4"/>
                <c:pt idx="0">
                  <c:v>Lamar</c:v>
                </c:pt>
                <c:pt idx="1">
                  <c:v>ERC</c:v>
                </c:pt>
                <c:pt idx="2">
                  <c:v>Highland</c:v>
                </c:pt>
                <c:pt idx="3">
                  <c:v>Mueller</c:v>
                </c:pt>
              </c:strCache>
            </c:strRef>
          </c:cat>
          <c:val>
            <c:numRef>
              <c:f>growth_index!$J$18:$J$21</c:f>
              <c:numCache>
                <c:formatCode>0</c:formatCode>
                <c:ptCount val="4"/>
                <c:pt idx="0">
                  <c:v>11456.325384944397</c:v>
                </c:pt>
                <c:pt idx="1">
                  <c:v>7347.6192348801096</c:v>
                </c:pt>
                <c:pt idx="2">
                  <c:v>8905.947015203612</c:v>
                </c:pt>
                <c:pt idx="3">
                  <c:v>5877.1147161066056</c:v>
                </c:pt>
              </c:numCache>
            </c:numRef>
          </c:val>
        </c:ser>
        <c:axId val="156074752"/>
        <c:axId val="156076288"/>
      </c:barChart>
      <c:catAx>
        <c:axId val="156074752"/>
        <c:scaling>
          <c:orientation val="minMax"/>
        </c:scaling>
        <c:axPos val="b"/>
        <c:majorTickMark val="none"/>
        <c:tickLblPos val="nextTo"/>
        <c:crossAx val="156076288"/>
        <c:crosses val="autoZero"/>
        <c:auto val="1"/>
        <c:lblAlgn val="ctr"/>
        <c:lblOffset val="100"/>
      </c:catAx>
      <c:valAx>
        <c:axId val="156076288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1"/>
        <c:majorTickMark val="none"/>
        <c:tickLblPos val="nextTo"/>
        <c:crossAx val="156074752"/>
        <c:crosses val="autoZero"/>
        <c:crossBetween val="between"/>
      </c:valAx>
    </c:plotArea>
    <c:legend>
      <c:legendPos val="r"/>
      <c:layout/>
    </c:legend>
    <c:plotVisOnly val="1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23813</xdr:rowOff>
    </xdr:from>
    <xdr:to>
      <xdr:col>18</xdr:col>
      <xdr:colOff>321469</xdr:colOff>
      <xdr:row>16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18</xdr:col>
      <xdr:colOff>321469</xdr:colOff>
      <xdr:row>32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opLeftCell="H4" zoomScale="90" zoomScaleNormal="90" workbookViewId="0">
      <selection activeCell="T22" sqref="T22"/>
    </sheetView>
  </sheetViews>
  <sheetFormatPr defaultRowHeight="15"/>
  <cols>
    <col min="1" max="1" width="9.140625" style="27"/>
    <col min="2" max="2" width="46.28515625" style="27" bestFit="1" customWidth="1"/>
    <col min="3" max="8" width="9.140625" style="27"/>
    <col min="9" max="9" width="12.42578125" style="27" customWidth="1"/>
    <col min="10" max="10" width="12.5703125" style="27" customWidth="1"/>
    <col min="11" max="16384" width="9.140625" style="27"/>
  </cols>
  <sheetData>
    <row r="1" spans="1:10" s="26" customFormat="1" ht="12.75">
      <c r="A1" s="25"/>
      <c r="B1" s="25"/>
      <c r="C1" s="25" t="s">
        <v>0</v>
      </c>
      <c r="D1" s="25" t="s">
        <v>1</v>
      </c>
      <c r="E1" s="25" t="s">
        <v>50</v>
      </c>
      <c r="F1" s="25" t="s">
        <v>53</v>
      </c>
    </row>
    <row r="2" spans="1:10">
      <c r="A2" s="25"/>
      <c r="B2" s="25" t="s">
        <v>44</v>
      </c>
      <c r="C2" s="25">
        <v>3580.016573994867</v>
      </c>
      <c r="D2" s="25">
        <v>6208.8280376154771</v>
      </c>
      <c r="E2" s="25">
        <v>4460.7097334878326</v>
      </c>
      <c r="F2" s="25">
        <v>5394.6048359449051</v>
      </c>
    </row>
    <row r="3" spans="1:10">
      <c r="A3" s="25"/>
      <c r="B3" s="25" t="s">
        <v>45</v>
      </c>
      <c r="C3" s="25">
        <v>1333.9612917023096</v>
      </c>
      <c r="D3" s="25">
        <v>2825.5774887112138</v>
      </c>
      <c r="E3" s="25">
        <v>2611.9606025492471</v>
      </c>
      <c r="F3" s="25">
        <v>2994.6220783673134</v>
      </c>
    </row>
    <row r="4" spans="1:10">
      <c r="A4" s="25"/>
      <c r="B4" s="25" t="s">
        <v>57</v>
      </c>
      <c r="C4" s="25">
        <v>10188</v>
      </c>
      <c r="D4" s="25">
        <v>12305</v>
      </c>
      <c r="E4" s="25">
        <v>10530</v>
      </c>
      <c r="F4" s="25">
        <v>16345</v>
      </c>
    </row>
    <row r="5" spans="1:10">
      <c r="A5" s="25"/>
      <c r="B5" s="25" t="s">
        <v>56</v>
      </c>
      <c r="C5" s="25">
        <v>11456.325384944397</v>
      </c>
      <c r="D5" s="25">
        <v>8905.947015203612</v>
      </c>
      <c r="E5" s="25">
        <v>5877.1147161066056</v>
      </c>
      <c r="F5" s="25">
        <v>7347.6192348801096</v>
      </c>
    </row>
    <row r="6" spans="1:10">
      <c r="A6" s="25"/>
      <c r="B6" s="25" t="s">
        <v>58</v>
      </c>
      <c r="C6" s="25">
        <v>6607.983426005133</v>
      </c>
      <c r="D6" s="25">
        <v>6096.1719623845229</v>
      </c>
      <c r="E6" s="25">
        <v>6069.2902665121674</v>
      </c>
      <c r="F6" s="25">
        <v>10950.395164055095</v>
      </c>
    </row>
    <row r="7" spans="1:10">
      <c r="A7" s="25"/>
      <c r="B7" s="25" t="s">
        <v>59</v>
      </c>
      <c r="C7" s="25">
        <v>10122.364093242088</v>
      </c>
      <c r="D7" s="25">
        <v>6080.3695264923981</v>
      </c>
      <c r="E7" s="25">
        <v>3265.1541135573584</v>
      </c>
      <c r="F7" s="25">
        <v>4352.9971565127962</v>
      </c>
    </row>
    <row r="8" spans="1:10">
      <c r="A8" s="25"/>
      <c r="B8" s="25"/>
      <c r="C8" s="28"/>
      <c r="D8" s="28"/>
      <c r="E8" s="28"/>
      <c r="F8" s="28"/>
    </row>
    <row r="9" spans="1:10">
      <c r="I9" s="31" t="s">
        <v>60</v>
      </c>
    </row>
    <row r="10" spans="1:10">
      <c r="I10" s="30">
        <v>2010</v>
      </c>
      <c r="J10" s="30">
        <v>2030</v>
      </c>
    </row>
    <row r="11" spans="1:10">
      <c r="H11" s="27" t="s">
        <v>0</v>
      </c>
      <c r="I11" s="29">
        <f>C6</f>
        <v>6607.983426005133</v>
      </c>
      <c r="J11" s="29">
        <f>C4</f>
        <v>10188</v>
      </c>
    </row>
    <row r="12" spans="1:10">
      <c r="H12" s="27" t="s">
        <v>53</v>
      </c>
      <c r="I12" s="29">
        <f>F6</f>
        <v>10950.395164055095</v>
      </c>
      <c r="J12" s="29">
        <f>F4</f>
        <v>16345</v>
      </c>
    </row>
    <row r="13" spans="1:10">
      <c r="H13" s="27" t="s">
        <v>1</v>
      </c>
      <c r="I13" s="29">
        <f>D6</f>
        <v>6096.1719623845229</v>
      </c>
      <c r="J13" s="29">
        <f>D4</f>
        <v>12305</v>
      </c>
    </row>
    <row r="14" spans="1:10">
      <c r="H14" s="27" t="s">
        <v>50</v>
      </c>
      <c r="I14" s="29">
        <f>E6</f>
        <v>6069.2902665121674</v>
      </c>
      <c r="J14" s="29">
        <f>E4</f>
        <v>10530</v>
      </c>
    </row>
    <row r="16" spans="1:10">
      <c r="I16" s="31" t="s">
        <v>61</v>
      </c>
    </row>
    <row r="17" spans="8:10">
      <c r="I17" s="30">
        <v>2010</v>
      </c>
      <c r="J17" s="30">
        <v>2030</v>
      </c>
    </row>
    <row r="18" spans="8:10">
      <c r="H18" s="27" t="s">
        <v>0</v>
      </c>
      <c r="I18" s="29">
        <f>C7</f>
        <v>10122.364093242088</v>
      </c>
      <c r="J18" s="29">
        <f>C5</f>
        <v>11456.325384944397</v>
      </c>
    </row>
    <row r="19" spans="8:10">
      <c r="H19" s="27" t="s">
        <v>53</v>
      </c>
      <c r="I19" s="29">
        <f>F7</f>
        <v>4352.9971565127962</v>
      </c>
      <c r="J19" s="29">
        <f>F5</f>
        <v>7347.6192348801096</v>
      </c>
    </row>
    <row r="20" spans="8:10">
      <c r="H20" s="27" t="s">
        <v>1</v>
      </c>
      <c r="I20" s="29">
        <f>D7</f>
        <v>6080.3695264923981</v>
      </c>
      <c r="J20" s="29">
        <f>D5</f>
        <v>8905.947015203612</v>
      </c>
    </row>
    <row r="21" spans="8:10">
      <c r="H21" s="27" t="s">
        <v>50</v>
      </c>
      <c r="I21" s="29">
        <f>E7</f>
        <v>3265.1541135573584</v>
      </c>
      <c r="J21" s="29">
        <f>E5</f>
        <v>5877.1147161066056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S26"/>
  <sheetViews>
    <sheetView tabSelected="1" zoomScale="60" zoomScaleNormal="60" workbookViewId="0"/>
  </sheetViews>
  <sheetFormatPr defaultRowHeight="15"/>
  <cols>
    <col min="1" max="1" width="9.140625" style="1"/>
    <col min="2" max="2" width="28.7109375" style="1" bestFit="1" customWidth="1"/>
    <col min="3" max="3" width="2.5703125" style="1" customWidth="1"/>
    <col min="4" max="4" width="4" style="1" bestFit="1" customWidth="1"/>
    <col min="5" max="5" width="16.85546875" style="1" customWidth="1"/>
    <col min="6" max="6" width="2.140625" style="1" customWidth="1"/>
    <col min="7" max="7" width="4" style="1" bestFit="1" customWidth="1"/>
    <col min="8" max="8" width="12.42578125" style="1" customWidth="1"/>
    <col min="9" max="9" width="2.7109375" style="1" customWidth="1"/>
    <col min="10" max="10" width="4" style="1" bestFit="1" customWidth="1"/>
    <col min="11" max="11" width="13.42578125" style="1" customWidth="1"/>
    <col min="12" max="16384" width="9.140625" style="1"/>
  </cols>
  <sheetData>
    <row r="2" spans="2:19" ht="15.75">
      <c r="B2" s="32"/>
      <c r="C2" s="32"/>
      <c r="D2" s="33" t="s">
        <v>2</v>
      </c>
      <c r="E2" s="33"/>
      <c r="F2" s="34"/>
      <c r="G2" s="33" t="s">
        <v>0</v>
      </c>
      <c r="H2" s="33"/>
      <c r="I2" s="34"/>
      <c r="J2" s="33" t="s">
        <v>1</v>
      </c>
      <c r="K2" s="33"/>
      <c r="O2" s="5"/>
      <c r="P2" s="5"/>
      <c r="Q2" s="2"/>
      <c r="R2" s="5"/>
      <c r="S2" s="5"/>
    </row>
    <row r="3" spans="2:19" ht="15.75">
      <c r="B3" s="35" t="s">
        <v>3</v>
      </c>
      <c r="C3" s="32"/>
      <c r="D3" s="32">
        <v>5</v>
      </c>
      <c r="E3" s="36" t="str">
        <f>REPT("I",D3)</f>
        <v>IIIII</v>
      </c>
      <c r="F3" s="32"/>
      <c r="G3" s="32">
        <v>3</v>
      </c>
      <c r="H3" s="36" t="str">
        <f>REPT("I",G3)</f>
        <v>III</v>
      </c>
      <c r="I3" s="32"/>
      <c r="J3" s="32">
        <v>5</v>
      </c>
      <c r="K3" s="36" t="str">
        <f>REPT("I",J3)</f>
        <v>IIIII</v>
      </c>
      <c r="M3" s="3"/>
      <c r="P3" s="4"/>
      <c r="S3" s="4"/>
    </row>
    <row r="4" spans="2:19" ht="15.75">
      <c r="B4" s="35" t="s">
        <v>8</v>
      </c>
      <c r="C4" s="32"/>
      <c r="D4" s="32">
        <v>19</v>
      </c>
      <c r="E4" s="36" t="str">
        <f t="shared" ref="E4:E7" si="0">REPT("I",D4)</f>
        <v>IIIIIIIIIIIIIIIIIII</v>
      </c>
      <c r="F4" s="32"/>
      <c r="G4" s="32">
        <v>18</v>
      </c>
      <c r="H4" s="36" t="str">
        <f t="shared" ref="H4:H7" si="1">REPT("I",G4)</f>
        <v>IIIIIIIIIIIIIIIIII</v>
      </c>
      <c r="I4" s="32"/>
      <c r="J4" s="32">
        <v>23</v>
      </c>
      <c r="K4" s="36" t="str">
        <f t="shared" ref="K4:K7" si="2">REPT("I",J4)</f>
        <v>IIIIIIIIIIIIIIIIIIIIIII</v>
      </c>
      <c r="M4" s="3"/>
      <c r="P4" s="4"/>
      <c r="S4" s="4"/>
    </row>
    <row r="5" spans="2:19" ht="15.75">
      <c r="B5" s="35" t="s">
        <v>4</v>
      </c>
      <c r="C5" s="32"/>
      <c r="D5" s="32">
        <v>8</v>
      </c>
      <c r="E5" s="36" t="str">
        <f t="shared" si="0"/>
        <v>IIIIIIII</v>
      </c>
      <c r="F5" s="32"/>
      <c r="G5" s="32">
        <v>3</v>
      </c>
      <c r="H5" s="36" t="str">
        <f t="shared" si="1"/>
        <v>III</v>
      </c>
      <c r="I5" s="32"/>
      <c r="J5" s="32">
        <v>6</v>
      </c>
      <c r="K5" s="36" t="str">
        <f t="shared" si="2"/>
        <v>IIIIII</v>
      </c>
    </row>
    <row r="6" spans="2:19" ht="15.75">
      <c r="B6" s="35" t="s">
        <v>5</v>
      </c>
      <c r="C6" s="32"/>
      <c r="D6" s="32">
        <v>10</v>
      </c>
      <c r="E6" s="36" t="str">
        <f t="shared" si="0"/>
        <v>IIIIIIIIII</v>
      </c>
      <c r="F6" s="32"/>
      <c r="G6" s="32">
        <v>8</v>
      </c>
      <c r="H6" s="36" t="str">
        <f t="shared" si="1"/>
        <v>IIIIIIII</v>
      </c>
      <c r="I6" s="32"/>
      <c r="J6" s="32">
        <v>8</v>
      </c>
      <c r="K6" s="36" t="str">
        <f t="shared" si="2"/>
        <v>IIIIIIII</v>
      </c>
      <c r="M6" s="3"/>
      <c r="P6" s="4"/>
      <c r="S6" s="4"/>
    </row>
    <row r="7" spans="2:19" ht="15.75">
      <c r="B7" s="35" t="s">
        <v>6</v>
      </c>
      <c r="C7" s="32"/>
      <c r="D7" s="32">
        <v>27</v>
      </c>
      <c r="E7" s="36" t="str">
        <f t="shared" si="0"/>
        <v>IIIIIIIIIIIIIIIIIIIIIIIIIII</v>
      </c>
      <c r="F7" s="32"/>
      <c r="G7" s="32">
        <v>21</v>
      </c>
      <c r="H7" s="36" t="str">
        <f t="shared" si="1"/>
        <v>IIIIIIIIIIIIIIIIIIIII</v>
      </c>
      <c r="I7" s="32"/>
      <c r="J7" s="32">
        <v>19</v>
      </c>
      <c r="K7" s="36" t="str">
        <f t="shared" si="2"/>
        <v>IIIIIIIIIIIIIIIIIII</v>
      </c>
    </row>
    <row r="8" spans="2:19" ht="15.75"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2:19" ht="15.75">
      <c r="B9" s="32" t="s">
        <v>7</v>
      </c>
      <c r="C9" s="32"/>
      <c r="D9" s="32">
        <f>SUM(D3:D7)</f>
        <v>69</v>
      </c>
      <c r="E9" s="32"/>
      <c r="F9" s="32"/>
      <c r="G9" s="32">
        <f t="shared" ref="G9:J9" si="3">SUM(G3:G7)</f>
        <v>53</v>
      </c>
      <c r="H9" s="32"/>
      <c r="I9" s="32"/>
      <c r="J9" s="32">
        <f t="shared" si="3"/>
        <v>61</v>
      </c>
      <c r="K9" s="32"/>
    </row>
    <row r="11" spans="2:19">
      <c r="M11" s="3"/>
      <c r="P11" s="4"/>
      <c r="S11" s="4"/>
    </row>
    <row r="22" spans="13:19">
      <c r="M22" s="3"/>
      <c r="P22" s="4"/>
      <c r="S22" s="4"/>
    </row>
    <row r="23" spans="13:19">
      <c r="M23" s="3"/>
      <c r="P23" s="4"/>
      <c r="S23" s="4"/>
    </row>
    <row r="24" spans="13:19">
      <c r="M24" s="3"/>
      <c r="P24" s="4"/>
      <c r="S24" s="4"/>
    </row>
    <row r="25" spans="13:19">
      <c r="M25" s="3"/>
      <c r="P25" s="4"/>
      <c r="S25" s="4"/>
    </row>
    <row r="26" spans="13:19">
      <c r="M26" s="3"/>
      <c r="P26" s="4"/>
      <c r="S26" s="4"/>
    </row>
  </sheetData>
  <mergeCells count="5">
    <mergeCell ref="O2:P2"/>
    <mergeCell ref="R2:S2"/>
    <mergeCell ref="D2:E2"/>
    <mergeCell ref="G2:H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H44"/>
  <sheetViews>
    <sheetView workbookViewId="0">
      <selection activeCell="C35" sqref="C35"/>
    </sheetView>
  </sheetViews>
  <sheetFormatPr defaultRowHeight="11.25"/>
  <cols>
    <col min="1" max="1" width="9.140625" style="11"/>
    <col min="2" max="2" width="2.28515625" style="11" customWidth="1"/>
    <col min="3" max="3" width="2.140625" style="11" customWidth="1"/>
    <col min="4" max="4" width="41.42578125" style="11" bestFit="1" customWidth="1"/>
    <col min="5" max="5" width="2.7109375" style="11" customWidth="1"/>
    <col min="6" max="6" width="8.140625" style="15" customWidth="1"/>
    <col min="7" max="7" width="14.7109375" style="11" customWidth="1"/>
    <col min="8" max="16384" width="9.140625" style="11"/>
  </cols>
  <sheetData>
    <row r="2" spans="2:8">
      <c r="B2" s="10" t="s">
        <v>36</v>
      </c>
      <c r="F2" s="12">
        <v>0.27</v>
      </c>
    </row>
    <row r="3" spans="2:8" ht="3" customHeight="1">
      <c r="B3" s="10"/>
      <c r="F3" s="12"/>
    </row>
    <row r="4" spans="2:8">
      <c r="C4" s="13" t="s">
        <v>38</v>
      </c>
      <c r="F4" s="14">
        <v>0.18</v>
      </c>
    </row>
    <row r="5" spans="2:8" ht="2.25" customHeight="1">
      <c r="C5" s="13"/>
      <c r="F5" s="14"/>
    </row>
    <row r="6" spans="2:8">
      <c r="D6" s="11" t="s">
        <v>17</v>
      </c>
      <c r="F6" s="15">
        <f>F$4*0.25</f>
        <v>4.4999999999999998E-2</v>
      </c>
      <c r="G6" s="16" t="str">
        <f>REPT("I",ROUNDUP(F6*100,0))</f>
        <v>IIIII</v>
      </c>
      <c r="H6" s="17"/>
    </row>
    <row r="7" spans="2:8">
      <c r="D7" s="11" t="s">
        <v>16</v>
      </c>
      <c r="F7" s="15">
        <f t="shared" ref="F7:F9" si="0">F$4*0.25</f>
        <v>4.4999999999999998E-2</v>
      </c>
      <c r="G7" s="16" t="str">
        <f t="shared" ref="G7:G23" si="1">REPT("I",ROUNDUP(F7*100,0))</f>
        <v>IIIII</v>
      </c>
      <c r="H7" s="17"/>
    </row>
    <row r="8" spans="2:8">
      <c r="D8" s="11" t="s">
        <v>15</v>
      </c>
      <c r="F8" s="15">
        <f t="shared" si="0"/>
        <v>4.4999999999999998E-2</v>
      </c>
      <c r="G8" s="16" t="str">
        <f t="shared" si="1"/>
        <v>IIIII</v>
      </c>
      <c r="H8" s="17"/>
    </row>
    <row r="9" spans="2:8">
      <c r="D9" s="11" t="s">
        <v>19</v>
      </c>
      <c r="F9" s="15">
        <f t="shared" si="0"/>
        <v>4.4999999999999998E-2</v>
      </c>
      <c r="G9" s="16" t="str">
        <f t="shared" si="1"/>
        <v>IIIII</v>
      </c>
      <c r="H9" s="17"/>
    </row>
    <row r="10" spans="2:8" ht="3" customHeight="1">
      <c r="G10" s="11" t="str">
        <f t="shared" si="1"/>
        <v/>
      </c>
    </row>
    <row r="11" spans="2:8">
      <c r="C11" s="13" t="s">
        <v>39</v>
      </c>
      <c r="F11" s="14">
        <v>0.09</v>
      </c>
    </row>
    <row r="12" spans="2:8" ht="3" customHeight="1">
      <c r="C12" s="13"/>
      <c r="F12" s="14"/>
      <c r="G12" s="11" t="str">
        <f t="shared" si="1"/>
        <v/>
      </c>
    </row>
    <row r="13" spans="2:8">
      <c r="D13" s="11" t="s">
        <v>18</v>
      </c>
      <c r="F13" s="15">
        <f>F11</f>
        <v>0.09</v>
      </c>
      <c r="G13" s="18" t="str">
        <f t="shared" si="1"/>
        <v>IIIIIIIII</v>
      </c>
    </row>
    <row r="14" spans="2:8" ht="3" customHeight="1">
      <c r="G14" s="11" t="str">
        <f t="shared" si="1"/>
        <v/>
      </c>
    </row>
    <row r="15" spans="2:8">
      <c r="B15" s="10" t="s">
        <v>37</v>
      </c>
      <c r="F15" s="19">
        <v>0.33</v>
      </c>
    </row>
    <row r="16" spans="2:8" ht="3" customHeight="1">
      <c r="B16" s="10"/>
      <c r="F16" s="19"/>
      <c r="G16" s="11" t="str">
        <f t="shared" si="1"/>
        <v/>
      </c>
    </row>
    <row r="17" spans="3:8">
      <c r="C17" s="13" t="s">
        <v>40</v>
      </c>
      <c r="F17" s="14">
        <v>9.6000000000000002E-2</v>
      </c>
    </row>
    <row r="18" spans="3:8" ht="2.25" customHeight="1">
      <c r="C18" s="13"/>
      <c r="F18" s="14"/>
      <c r="G18" s="11" t="str">
        <f t="shared" si="1"/>
        <v/>
      </c>
    </row>
    <row r="19" spans="3:8">
      <c r="D19" s="11" t="s">
        <v>20</v>
      </c>
      <c r="F19" s="15">
        <v>9.6000000000000002E-2</v>
      </c>
      <c r="G19" s="16" t="str">
        <f t="shared" si="1"/>
        <v>IIIIIIIIII</v>
      </c>
      <c r="H19" s="17"/>
    </row>
    <row r="20" spans="3:8" ht="3" customHeight="1">
      <c r="G20" s="11" t="str">
        <f t="shared" si="1"/>
        <v/>
      </c>
    </row>
    <row r="21" spans="3:8">
      <c r="C21" s="13" t="s">
        <v>41</v>
      </c>
      <c r="F21" s="14">
        <v>5.8999999999999997E-2</v>
      </c>
    </row>
    <row r="22" spans="3:8" ht="1.5" customHeight="1">
      <c r="C22" s="13"/>
      <c r="F22" s="14"/>
      <c r="G22" s="11" t="str">
        <f t="shared" si="1"/>
        <v/>
      </c>
    </row>
    <row r="23" spans="3:8">
      <c r="D23" s="11" t="s">
        <v>21</v>
      </c>
      <c r="F23" s="15">
        <f>F21</f>
        <v>5.8999999999999997E-2</v>
      </c>
      <c r="G23" s="20" t="str">
        <f t="shared" si="1"/>
        <v>IIIIII</v>
      </c>
    </row>
    <row r="24" spans="3:8" ht="3" customHeight="1">
      <c r="G24" s="11" t="str">
        <f t="shared" ref="G24:G34" si="2">REPT("I",INT(F24*100))</f>
        <v/>
      </c>
    </row>
    <row r="25" spans="3:8">
      <c r="C25" s="13" t="s">
        <v>42</v>
      </c>
      <c r="F25" s="14">
        <v>9.6000000000000002E-2</v>
      </c>
    </row>
    <row r="26" spans="3:8" ht="3" customHeight="1">
      <c r="C26" s="13"/>
      <c r="F26" s="14"/>
      <c r="G26" s="11" t="str">
        <f t="shared" si="2"/>
        <v/>
      </c>
    </row>
    <row r="27" spans="3:8">
      <c r="D27" s="11" t="s">
        <v>22</v>
      </c>
      <c r="F27" s="15">
        <v>2.9000000000000001E-2</v>
      </c>
      <c r="G27" s="20" t="str">
        <f>REPT("I",ROUNDUP(F27*100,0))</f>
        <v>III</v>
      </c>
    </row>
    <row r="28" spans="3:8">
      <c r="D28" s="11" t="s">
        <v>23</v>
      </c>
      <c r="F28" s="15">
        <v>2.9000000000000001E-2</v>
      </c>
      <c r="G28" s="20" t="str">
        <f t="shared" ref="G28:G31" si="3">REPT("I",ROUNDUP(F28*100,0))</f>
        <v>III</v>
      </c>
    </row>
    <row r="29" spans="3:8">
      <c r="D29" s="11" t="s">
        <v>24</v>
      </c>
      <c r="F29" s="15">
        <v>1.4E-2</v>
      </c>
      <c r="G29" s="20" t="str">
        <f t="shared" si="3"/>
        <v>II</v>
      </c>
    </row>
    <row r="30" spans="3:8">
      <c r="D30" s="11" t="s">
        <v>25</v>
      </c>
      <c r="F30" s="15">
        <v>1.4E-2</v>
      </c>
      <c r="G30" s="20" t="str">
        <f t="shared" si="3"/>
        <v>II</v>
      </c>
    </row>
    <row r="31" spans="3:8">
      <c r="D31" s="11" t="s">
        <v>26</v>
      </c>
      <c r="F31" s="15">
        <v>0.01</v>
      </c>
      <c r="G31" s="20" t="str">
        <f t="shared" si="3"/>
        <v>I</v>
      </c>
    </row>
    <row r="32" spans="3:8" ht="2.25" customHeight="1">
      <c r="G32" s="20" t="str">
        <f t="shared" si="2"/>
        <v/>
      </c>
    </row>
    <row r="33" spans="3:7">
      <c r="C33" s="13" t="s">
        <v>43</v>
      </c>
      <c r="F33" s="14">
        <v>7.9000000000000001E-2</v>
      </c>
      <c r="G33" s="20"/>
    </row>
    <row r="34" spans="3:7" ht="3" customHeight="1">
      <c r="G34" s="20" t="str">
        <f t="shared" si="2"/>
        <v/>
      </c>
    </row>
    <row r="35" spans="3:7">
      <c r="D35" s="11" t="s">
        <v>27</v>
      </c>
      <c r="F35" s="15">
        <v>1.6E-2</v>
      </c>
      <c r="G35" s="20" t="str">
        <f>REPT("I",ROUNDUP(F35*100,0))</f>
        <v>II</v>
      </c>
    </row>
    <row r="36" spans="3:7">
      <c r="D36" s="11" t="s">
        <v>28</v>
      </c>
      <c r="F36" s="15">
        <v>1.6E-2</v>
      </c>
      <c r="G36" s="20" t="str">
        <f t="shared" ref="G36:G40" si="4">REPT("I",ROUNDUP(F36*100,0))</f>
        <v>II</v>
      </c>
    </row>
    <row r="37" spans="3:7">
      <c r="D37" s="11" t="s">
        <v>29</v>
      </c>
      <c r="F37" s="15">
        <v>1.7000000000000001E-2</v>
      </c>
      <c r="G37" s="20" t="str">
        <f t="shared" si="4"/>
        <v>II</v>
      </c>
    </row>
    <row r="38" spans="3:7">
      <c r="D38" s="11" t="s">
        <v>31</v>
      </c>
      <c r="F38" s="15">
        <v>0.01</v>
      </c>
      <c r="G38" s="20" t="str">
        <f t="shared" si="4"/>
        <v>I</v>
      </c>
    </row>
    <row r="39" spans="3:7">
      <c r="D39" s="11" t="s">
        <v>30</v>
      </c>
      <c r="F39" s="15">
        <v>0.01</v>
      </c>
      <c r="G39" s="20" t="str">
        <f t="shared" si="4"/>
        <v>I</v>
      </c>
    </row>
    <row r="40" spans="3:7">
      <c r="D40" s="11" t="s">
        <v>32</v>
      </c>
      <c r="F40" s="15">
        <v>0.01</v>
      </c>
      <c r="G40" s="20" t="str">
        <f t="shared" si="4"/>
        <v>I</v>
      </c>
    </row>
    <row r="41" spans="3:7" ht="2.25" customHeight="1"/>
    <row r="43" spans="3:7">
      <c r="D43" s="16" t="s">
        <v>35</v>
      </c>
    </row>
    <row r="44" spans="3:7">
      <c r="D44" s="20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H10"/>
  <sheetViews>
    <sheetView workbookViewId="0">
      <selection activeCell="E1" sqref="E1:F1"/>
    </sheetView>
  </sheetViews>
  <sheetFormatPr defaultRowHeight="15"/>
  <cols>
    <col min="1" max="1" width="9.140625" style="1"/>
    <col min="2" max="2" width="4.85546875" style="1" customWidth="1"/>
    <col min="3" max="3" width="25.7109375" style="1" bestFit="1" customWidth="1"/>
    <col min="4" max="4" width="1.5703125" style="1" customWidth="1"/>
    <col min="5" max="6" width="9.140625" style="1"/>
    <col min="7" max="7" width="2.7109375" style="1" customWidth="1"/>
    <col min="8" max="8" width="14.28515625" style="6" customWidth="1"/>
    <col min="9" max="16384" width="9.140625" style="1"/>
  </cols>
  <sheetData>
    <row r="1" spans="2:8">
      <c r="E1" s="21" t="s">
        <v>62</v>
      </c>
      <c r="F1" s="21"/>
    </row>
    <row r="2" spans="2:8">
      <c r="E2" s="6" t="s">
        <v>0</v>
      </c>
      <c r="F2" s="6" t="s">
        <v>1</v>
      </c>
      <c r="G2" s="6"/>
      <c r="H2" s="6" t="s">
        <v>33</v>
      </c>
    </row>
    <row r="3" spans="2:8">
      <c r="B3" s="7" t="s">
        <v>36</v>
      </c>
    </row>
    <row r="4" spans="2:8">
      <c r="C4" s="8" t="s">
        <v>9</v>
      </c>
      <c r="E4" s="6">
        <v>36</v>
      </c>
      <c r="F4" s="6">
        <v>55</v>
      </c>
      <c r="H4" s="9">
        <f>F4-E4</f>
        <v>19</v>
      </c>
    </row>
    <row r="5" spans="2:8">
      <c r="C5" s="8" t="s">
        <v>10</v>
      </c>
      <c r="E5" s="6">
        <v>32</v>
      </c>
      <c r="F5" s="6">
        <v>33</v>
      </c>
      <c r="H5" s="6">
        <f t="shared" ref="H5:H10" si="0">F5-E5</f>
        <v>1</v>
      </c>
    </row>
    <row r="6" spans="2:8">
      <c r="B6" s="7" t="s">
        <v>37</v>
      </c>
      <c r="E6" s="6"/>
      <c r="F6" s="6"/>
      <c r="H6" s="6">
        <f t="shared" si="0"/>
        <v>0</v>
      </c>
    </row>
    <row r="7" spans="2:8">
      <c r="C7" s="8" t="s">
        <v>11</v>
      </c>
      <c r="E7" s="6">
        <v>19</v>
      </c>
      <c r="F7" s="6">
        <v>21</v>
      </c>
      <c r="H7" s="6">
        <f t="shared" si="0"/>
        <v>2</v>
      </c>
    </row>
    <row r="8" spans="2:8">
      <c r="C8" s="8" t="s">
        <v>12</v>
      </c>
      <c r="E8" s="6">
        <v>18</v>
      </c>
      <c r="F8" s="6">
        <v>10</v>
      </c>
      <c r="H8" s="6">
        <f t="shared" si="0"/>
        <v>-8</v>
      </c>
    </row>
    <row r="9" spans="2:8">
      <c r="C9" s="8" t="s">
        <v>13</v>
      </c>
      <c r="E9" s="6">
        <v>15</v>
      </c>
      <c r="F9" s="6">
        <v>13</v>
      </c>
      <c r="H9" s="6">
        <f t="shared" si="0"/>
        <v>-2</v>
      </c>
    </row>
    <row r="10" spans="2:8">
      <c r="C10" s="8" t="s">
        <v>14</v>
      </c>
      <c r="E10" s="6">
        <v>12</v>
      </c>
      <c r="F10" s="6">
        <v>12</v>
      </c>
      <c r="H10" s="6">
        <f t="shared" si="0"/>
        <v>0</v>
      </c>
    </row>
  </sheetData>
  <mergeCells count="1">
    <mergeCell ref="E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0"/>
  <sheetViews>
    <sheetView topLeftCell="G1" zoomScale="80" zoomScaleNormal="80" workbookViewId="0">
      <selection activeCell="N20" sqref="A1:N20"/>
    </sheetView>
  </sheetViews>
  <sheetFormatPr defaultRowHeight="12.75"/>
  <cols>
    <col min="1" max="1" width="9.140625" style="22"/>
    <col min="2" max="2" width="46.28515625" style="22" bestFit="1" customWidth="1"/>
    <col min="3" max="3" width="12" style="22" bestFit="1" customWidth="1"/>
    <col min="4" max="4" width="9.140625" style="22"/>
    <col min="5" max="5" width="13" style="22" bestFit="1" customWidth="1"/>
    <col min="6" max="16384" width="9.140625" style="22"/>
  </cols>
  <sheetData>
    <row r="1" spans="1:14">
      <c r="A1" s="23"/>
      <c r="B1" s="23"/>
      <c r="C1" s="23" t="s">
        <v>46</v>
      </c>
      <c r="D1" s="23" t="s">
        <v>47</v>
      </c>
      <c r="E1" s="23" t="s">
        <v>48</v>
      </c>
      <c r="F1" s="23" t="s">
        <v>49</v>
      </c>
      <c r="G1" s="23" t="s">
        <v>0</v>
      </c>
      <c r="H1" s="23" t="s">
        <v>1</v>
      </c>
      <c r="I1" s="23" t="s">
        <v>50</v>
      </c>
      <c r="J1" s="23" t="s">
        <v>51</v>
      </c>
      <c r="K1" s="23" t="s">
        <v>52</v>
      </c>
      <c r="L1" s="23" t="s">
        <v>53</v>
      </c>
      <c r="M1" s="23" t="s">
        <v>54</v>
      </c>
      <c r="N1" s="23" t="s">
        <v>55</v>
      </c>
    </row>
    <row r="2" spans="1:14">
      <c r="A2" s="23"/>
      <c r="B2" s="23" t="s">
        <v>44</v>
      </c>
      <c r="C2" s="23">
        <v>2044.5694229042529</v>
      </c>
      <c r="D2" s="23">
        <v>6208.8280376154771</v>
      </c>
      <c r="E2" s="23">
        <v>2268.9482151064813</v>
      </c>
      <c r="F2" s="23">
        <v>2044.5694229042529</v>
      </c>
      <c r="G2" s="23">
        <v>3580.016573994867</v>
      </c>
      <c r="H2" s="23">
        <v>6208.8280376154771</v>
      </c>
      <c r="I2" s="23">
        <v>4460.7097334878326</v>
      </c>
      <c r="J2" s="23">
        <v>3926.6841293079569</v>
      </c>
      <c r="K2" s="23">
        <v>4790.6172691962947</v>
      </c>
      <c r="L2" s="23">
        <v>5394.6048359449051</v>
      </c>
      <c r="M2" s="23">
        <v>4137.4365448504996</v>
      </c>
      <c r="N2" s="23">
        <v>3788.3753090489517</v>
      </c>
    </row>
    <row r="3" spans="1:14">
      <c r="A3" s="23"/>
      <c r="B3" s="23"/>
      <c r="C3" s="24"/>
      <c r="D3" s="24"/>
      <c r="E3" s="24">
        <v>5.3882050314924601E-2</v>
      </c>
      <c r="F3" s="24">
        <v>0</v>
      </c>
      <c r="G3" s="24">
        <v>0.36872041175979936</v>
      </c>
      <c r="H3" s="24">
        <v>1</v>
      </c>
      <c r="I3" s="24">
        <v>0.58020899615792232</v>
      </c>
      <c r="J3" s="24">
        <v>0.45196873694508083</v>
      </c>
      <c r="K3" s="24">
        <v>0.6594325906155255</v>
      </c>
      <c r="L3" s="24">
        <v>0.80447343044590536</v>
      </c>
      <c r="M3" s="24">
        <v>0.50257856573861692</v>
      </c>
      <c r="N3" s="24">
        <v>0.41875542503155155</v>
      </c>
    </row>
    <row r="4" spans="1:1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23"/>
      <c r="B5" s="23" t="s">
        <v>45</v>
      </c>
      <c r="C5" s="23">
        <v>423.25762218477121</v>
      </c>
      <c r="D5" s="23">
        <v>2994.6220783673134</v>
      </c>
      <c r="E5" s="23">
        <v>423.25762218477121</v>
      </c>
      <c r="F5" s="23">
        <v>737.47351236633767</v>
      </c>
      <c r="G5" s="23">
        <v>1333.9612917023096</v>
      </c>
      <c r="H5" s="23">
        <v>2825.5774887112138</v>
      </c>
      <c r="I5" s="23">
        <v>2611.9606025492471</v>
      </c>
      <c r="J5" s="23">
        <v>926.95382423930687</v>
      </c>
      <c r="K5" s="23">
        <v>2485.758589781894</v>
      </c>
      <c r="L5" s="23">
        <v>2994.6220783673134</v>
      </c>
      <c r="M5" s="23">
        <v>1933.6030315614616</v>
      </c>
      <c r="N5" s="23">
        <v>900.25745838140756</v>
      </c>
    </row>
    <row r="6" spans="1:14">
      <c r="A6" s="23"/>
      <c r="B6" s="23"/>
      <c r="C6" s="24"/>
      <c r="D6" s="24"/>
      <c r="E6" s="24">
        <v>0</v>
      </c>
      <c r="F6" s="24">
        <v>0.12219811525591849</v>
      </c>
      <c r="G6" s="24">
        <v>0.35417136895077589</v>
      </c>
      <c r="H6" s="24">
        <v>0.93425879818411128</v>
      </c>
      <c r="I6" s="24">
        <v>0.85118349330138643</v>
      </c>
      <c r="J6" s="24">
        <v>0.19588674053709407</v>
      </c>
      <c r="K6" s="24">
        <v>0.802103709039799</v>
      </c>
      <c r="L6" s="24">
        <v>1</v>
      </c>
      <c r="M6" s="24">
        <v>0.58737119343204858</v>
      </c>
      <c r="N6" s="24">
        <v>0.18550456161503928</v>
      </c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 t="s">
        <v>57</v>
      </c>
      <c r="C8" s="23">
        <v>5665.4215166108888</v>
      </c>
      <c r="D8" s="23">
        <v>16345</v>
      </c>
      <c r="E8" s="23">
        <v>7815</v>
      </c>
      <c r="F8" s="23">
        <v>5665.4215166108888</v>
      </c>
      <c r="G8" s="23">
        <v>10188</v>
      </c>
      <c r="H8" s="23">
        <v>12305</v>
      </c>
      <c r="I8" s="23">
        <v>10530</v>
      </c>
      <c r="J8" s="23">
        <v>8616</v>
      </c>
      <c r="K8" s="23">
        <v>10812</v>
      </c>
      <c r="L8" s="23">
        <v>16345</v>
      </c>
      <c r="M8" s="23">
        <v>10376.850498338872</v>
      </c>
      <c r="N8" s="23">
        <v>9092.9999999999982</v>
      </c>
    </row>
    <row r="9" spans="1:14">
      <c r="A9" s="23"/>
      <c r="B9" s="23"/>
      <c r="C9" s="23"/>
      <c r="D9" s="23"/>
      <c r="E9" s="24">
        <v>0.2012793376379545</v>
      </c>
      <c r="F9" s="24">
        <v>0</v>
      </c>
      <c r="G9" s="24">
        <v>0.42347911862097137</v>
      </c>
      <c r="H9" s="24">
        <v>0.62170791606768294</v>
      </c>
      <c r="I9" s="24">
        <v>0.45550285443900412</v>
      </c>
      <c r="J9" s="24">
        <v>0.27628229784334707</v>
      </c>
      <c r="K9" s="24">
        <v>0.48190839099071536</v>
      </c>
      <c r="L9" s="24">
        <v>1</v>
      </c>
      <c r="M9" s="24">
        <v>0.44116244747450317</v>
      </c>
      <c r="N9" s="24">
        <v>0.32094698201060312</v>
      </c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>
      <c r="A11" s="23"/>
      <c r="B11" s="23" t="s">
        <v>56</v>
      </c>
      <c r="C11" s="23">
        <v>2045.5031060815891</v>
      </c>
      <c r="D11" s="23">
        <v>11456.325384944397</v>
      </c>
      <c r="E11" s="23">
        <v>5570.5971349777847</v>
      </c>
      <c r="F11" s="23">
        <v>8985.8379724104161</v>
      </c>
      <c r="G11" s="23">
        <v>11456.325384944397</v>
      </c>
      <c r="H11" s="23">
        <v>8905.947015203612</v>
      </c>
      <c r="I11" s="23">
        <v>5877.1147161066056</v>
      </c>
      <c r="J11" s="23">
        <v>2045.5031060815891</v>
      </c>
      <c r="K11" s="23">
        <v>5916.7192112339408</v>
      </c>
      <c r="L11" s="23">
        <v>7347.6192348801096</v>
      </c>
      <c r="M11" s="23">
        <v>8329.3349252491698</v>
      </c>
      <c r="N11" s="23">
        <v>3408.1888907202897</v>
      </c>
    </row>
    <row r="12" spans="1:14">
      <c r="A12" s="23"/>
      <c r="B12" s="23"/>
      <c r="C12" s="23"/>
      <c r="D12" s="23"/>
      <c r="E12" s="24">
        <v>0.37457874821563025</v>
      </c>
      <c r="F12" s="24">
        <v>0.73748442598020125</v>
      </c>
      <c r="G12" s="24">
        <v>1</v>
      </c>
      <c r="H12" s="24">
        <v>0.72899516172257695</v>
      </c>
      <c r="I12" s="24">
        <v>0.40714950261371036</v>
      </c>
      <c r="J12" s="24">
        <v>0</v>
      </c>
      <c r="K12" s="24">
        <v>0.4113579016200638</v>
      </c>
      <c r="L12" s="24">
        <v>0.5634062541705146</v>
      </c>
      <c r="M12" s="24">
        <v>0.66772399190678489</v>
      </c>
      <c r="N12" s="24">
        <v>0.14479986384392393</v>
      </c>
    </row>
    <row r="13" spans="1:1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>
      <c r="A16" s="23"/>
      <c r="B16" s="23" t="s">
        <v>58</v>
      </c>
      <c r="C16" s="23">
        <v>3620.852093706636</v>
      </c>
      <c r="D16" s="23">
        <v>10950.395164055095</v>
      </c>
      <c r="E16" s="23">
        <v>5546.0517848935187</v>
      </c>
      <c r="F16" s="23">
        <v>3620.852093706636</v>
      </c>
      <c r="G16" s="23">
        <v>6607.983426005133</v>
      </c>
      <c r="H16" s="23">
        <v>6096.1719623845229</v>
      </c>
      <c r="I16" s="23">
        <v>6069.2902665121674</v>
      </c>
      <c r="J16" s="23">
        <v>4689.3158706920431</v>
      </c>
      <c r="K16" s="23">
        <v>6021.3827308037053</v>
      </c>
      <c r="L16" s="23">
        <v>10950.395164055095</v>
      </c>
      <c r="M16" s="23">
        <v>6239.4139534883725</v>
      </c>
      <c r="N16" s="23">
        <v>5304.6246909510464</v>
      </c>
    </row>
    <row r="17" spans="1:14">
      <c r="A17" s="23"/>
      <c r="B17" s="23"/>
      <c r="C17" s="23"/>
      <c r="D17" s="23"/>
      <c r="E17" s="24">
        <v>0.26266298904433011</v>
      </c>
      <c r="F17" s="24">
        <v>0</v>
      </c>
      <c r="G17" s="24">
        <v>0.40754673294477056</v>
      </c>
      <c r="H17" s="24">
        <v>0.33771816945748651</v>
      </c>
      <c r="I17" s="24">
        <v>0.3340505880524321</v>
      </c>
      <c r="J17" s="24">
        <v>0.14577495032505627</v>
      </c>
      <c r="K17" s="24">
        <v>0.32751436400017553</v>
      </c>
      <c r="L17" s="24">
        <v>1</v>
      </c>
      <c r="M17" s="24">
        <v>0.35726126917448425</v>
      </c>
      <c r="N17" s="24">
        <v>0.22972408799343627</v>
      </c>
    </row>
    <row r="18" spans="1:1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>
      <c r="A19" s="23"/>
      <c r="B19" s="23" t="s">
        <v>59</v>
      </c>
      <c r="C19" s="23">
        <v>1118.5492818422822</v>
      </c>
      <c r="D19" s="23">
        <v>10122.364093242088</v>
      </c>
      <c r="E19" s="23">
        <v>5147.3395127930135</v>
      </c>
      <c r="F19" s="23">
        <v>8248.3644600440784</v>
      </c>
      <c r="G19" s="23">
        <v>10122.364093242088</v>
      </c>
      <c r="H19" s="23">
        <v>6080.3695264923981</v>
      </c>
      <c r="I19" s="23">
        <v>3265.1541135573584</v>
      </c>
      <c r="J19" s="23">
        <v>1118.5492818422822</v>
      </c>
      <c r="K19" s="23">
        <v>3430.9606214520468</v>
      </c>
      <c r="L19" s="23">
        <v>4352.9971565127962</v>
      </c>
      <c r="M19" s="23">
        <v>6395.7318936877082</v>
      </c>
      <c r="N19" s="23">
        <v>2507.9314323388821</v>
      </c>
    </row>
    <row r="20" spans="1:14">
      <c r="A20" s="23"/>
      <c r="B20" s="23"/>
      <c r="C20" s="23"/>
      <c r="D20" s="23"/>
      <c r="E20" s="24">
        <v>0.44745369772042026</v>
      </c>
      <c r="F20" s="24">
        <v>0.7918660398450974</v>
      </c>
      <c r="G20" s="24">
        <v>1</v>
      </c>
      <c r="H20" s="24">
        <v>0.55107977547116083</v>
      </c>
      <c r="I20" s="24">
        <v>0.23841059336285347</v>
      </c>
      <c r="J20" s="24">
        <v>0</v>
      </c>
      <c r="K20" s="24">
        <v>0.25682573309726464</v>
      </c>
      <c r="L20" s="24">
        <v>0.35923083075579837</v>
      </c>
      <c r="M20" s="24">
        <v>0.58610519234179959</v>
      </c>
      <c r="N20" s="24">
        <v>0.15431038727467958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growth_index</vt:lpstr>
      <vt:lpstr>problem</vt:lpstr>
      <vt:lpstr>shares</vt:lpstr>
      <vt:lpstr>lvh</vt:lpstr>
      <vt:lpstr>growth_index_all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 Altamirano</dc:creator>
  <cp:lastModifiedBy>Julio Gonzalez Altamirano</cp:lastModifiedBy>
  <dcterms:created xsi:type="dcterms:W3CDTF">2013-11-24T21:27:24Z</dcterms:created>
  <dcterms:modified xsi:type="dcterms:W3CDTF">2013-11-25T20:39:10Z</dcterms:modified>
</cp:coreProperties>
</file>